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课程类别及各类合班系数" sheetId="2" r:id="rId2"/>
    <sheet name="实习实践竞赛等" sheetId="3" r:id="rId3"/>
  </sheets>
  <definedNames>
    <definedName name="本科设计_论文">实习实践竞赛等!#REF!</definedName>
    <definedName name="大学生创新创业项目">实习实践竞赛等!#REF!</definedName>
    <definedName name="大学生科技竞赛活动">实习实践竞赛等!#REF!</definedName>
    <definedName name="工作量类型">实习实践竞赛等!#REF!</definedName>
    <definedName name="具体类型">实习实践竞赛等!#REF!</definedName>
    <definedName name="课程设计">实习实践竞赛等!#REF!</definedName>
    <definedName name="课外课">实习实践竞赛等!#REF!</definedName>
    <definedName name="实习">实习实践竞赛等!#REF!</definedName>
    <definedName name="系数">实习实践竞赛等!#REF!</definedName>
    <definedName name="研究生论文">实习实践竞赛等!#REF!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<sst xmlns="http://schemas.openxmlformats.org/spreadsheetml/2006/main" count="225" uniqueCount="163">
  <si>
    <t>大连海洋大学教师工作量登记卡（2024-2025学年第一学期）</t>
  </si>
  <si>
    <t>姓名：</t>
  </si>
  <si>
    <t>系（教研室）：</t>
  </si>
  <si>
    <t>学院（部门）：</t>
  </si>
  <si>
    <t>2024-2025学年第1学期</t>
  </si>
  <si>
    <t>序
号</t>
  </si>
  <si>
    <t>工作量
类型</t>
  </si>
  <si>
    <t>课程名称</t>
  </si>
  <si>
    <t>授课
班级</t>
  </si>
  <si>
    <t>学时</t>
  </si>
  <si>
    <t>课程
类型</t>
  </si>
  <si>
    <t>课程
系数</t>
  </si>
  <si>
    <t>合班数</t>
  </si>
  <si>
    <t>合班加系数</t>
  </si>
  <si>
    <t>课程门数加系数</t>
  </si>
  <si>
    <r>
      <rPr>
        <b/>
        <sz val="8"/>
        <color theme="1"/>
        <rFont val="宋体"/>
        <charset val="134"/>
        <scheme val="minor"/>
      </rPr>
      <t>上课
学生数</t>
    </r>
    <r>
      <rPr>
        <b/>
        <sz val="8"/>
        <color rgb="FFFF0000"/>
        <rFont val="宋体"/>
        <charset val="134"/>
        <scheme val="minor"/>
      </rPr>
      <t>通识选修课、研选修课填写</t>
    </r>
  </si>
  <si>
    <t>学生数加系数</t>
  </si>
  <si>
    <t>是否重复课</t>
  </si>
  <si>
    <t>重复课系数</t>
  </si>
  <si>
    <t>工作量小计1</t>
  </si>
  <si>
    <t>英才班等原因需增加工作量</t>
  </si>
  <si>
    <t>工作量
小计2</t>
  </si>
  <si>
    <t>理论课</t>
  </si>
  <si>
    <t>序号</t>
  </si>
  <si>
    <t>工作量类型</t>
  </si>
  <si>
    <t>授课班级</t>
  </si>
  <si>
    <t>课程类型</t>
  </si>
  <si>
    <t>课程系数</t>
  </si>
  <si>
    <t>班数或组数</t>
  </si>
  <si>
    <t>重复班/组加系数</t>
  </si>
  <si>
    <t>实验课</t>
  </si>
  <si>
    <t>——</t>
  </si>
  <si>
    <t>班数</t>
  </si>
  <si>
    <t xml:space="preserve">学时 </t>
  </si>
  <si>
    <t>指导教师数量</t>
  </si>
  <si>
    <t>工作量小计</t>
  </si>
  <si>
    <t>备注</t>
  </si>
  <si>
    <t>课程
设计</t>
  </si>
  <si>
    <t>本人工作量小计（必须先填写学院实习工作统计表）</t>
  </si>
  <si>
    <t>实习</t>
  </si>
  <si>
    <t>其他教学工作量</t>
  </si>
  <si>
    <t>计算过程：如心理咨询、体能测试及专项训练工作等</t>
  </si>
  <si>
    <t>其他教学工作量小计</t>
  </si>
  <si>
    <t>工作量总合计</t>
  </si>
  <si>
    <r>
      <rPr>
        <sz val="9"/>
        <color theme="1"/>
        <rFont val="宋体"/>
        <charset val="134"/>
        <scheme val="minor"/>
      </rPr>
      <t>本人严格按照学校要求，</t>
    </r>
    <r>
      <rPr>
        <b/>
        <sz val="9"/>
        <color indexed="8"/>
        <rFont val="宋体"/>
        <charset val="134"/>
      </rPr>
      <t>认真如实</t>
    </r>
    <r>
      <rPr>
        <sz val="9"/>
        <color indexed="8"/>
        <rFont val="宋体"/>
        <charset val="134"/>
      </rPr>
      <t>录入工作量相关信息，对工作分配情况无异议。对共同完成的工作量已按照学院安排与相关教师协商确定完毕。</t>
    </r>
    <r>
      <rPr>
        <b/>
        <sz val="9"/>
        <color indexed="8"/>
        <rFont val="宋体"/>
        <charset val="134"/>
      </rPr>
      <t>核查无误。</t>
    </r>
    <r>
      <rPr>
        <sz val="9"/>
        <color indexed="8"/>
        <rFont val="宋体"/>
        <charset val="134"/>
      </rPr>
      <t xml:space="preserve">
教师签名：        年    月    日</t>
    </r>
  </si>
  <si>
    <t>系（教研室）主任核实：
签名：            年    月   日</t>
  </si>
  <si>
    <t>学院（部门）主管领导意见：
签名：                     年    月    日</t>
  </si>
  <si>
    <t>注：1.填报时建议使用Office2007以上版本或wps，不要另存为Excel97—2003文件；可正反面打印。
    2.无上述工作量类型的，在工作量小计处直接填0，工作量总计自动合计；如工作量类型不够的，可添加行数，将上一行公式直接下拉填写，并正反面打印。</t>
  </si>
  <si>
    <t>必修课合班</t>
  </si>
  <si>
    <t>重复课</t>
  </si>
  <si>
    <t>课程门数叠加</t>
  </si>
  <si>
    <t>类别</t>
  </si>
  <si>
    <t>合班系数</t>
  </si>
  <si>
    <t>课程叠加系数</t>
  </si>
  <si>
    <t>通识必修课（包括大学生心理健康教育）</t>
  </si>
  <si>
    <t>无合班</t>
  </si>
  <si>
    <t>是</t>
  </si>
  <si>
    <t>本科有坐班（组）</t>
  </si>
  <si>
    <t>第一门</t>
  </si>
  <si>
    <t>通识选修课（核心课、一般课）</t>
  </si>
  <si>
    <t>2合班</t>
  </si>
  <si>
    <t>否</t>
  </si>
  <si>
    <t>本科有坐班（班）</t>
  </si>
  <si>
    <t>第二门</t>
  </si>
  <si>
    <t>综合素质课-职业发展与就业创业指导</t>
  </si>
  <si>
    <t>3合班</t>
  </si>
  <si>
    <t>本科无坐班（组）</t>
  </si>
  <si>
    <t>第三门</t>
  </si>
  <si>
    <t>综合素质课-军事理论</t>
  </si>
  <si>
    <t>4合班</t>
  </si>
  <si>
    <t>本科无坐班（班）</t>
  </si>
  <si>
    <t>综合素质课-军训</t>
  </si>
  <si>
    <t>5合班及以上</t>
  </si>
  <si>
    <t>本科计算机上机</t>
  </si>
  <si>
    <t>综合素质课-劳动通论</t>
  </si>
  <si>
    <t>研究生有坐班（研/组）</t>
  </si>
  <si>
    <t>学科基础与专业核心课</t>
  </si>
  <si>
    <t>研究生有坐班（研/班）</t>
  </si>
  <si>
    <t>专业特色（方向）课</t>
  </si>
  <si>
    <t>研究生无坐班（研/组）</t>
  </si>
  <si>
    <t>专业任选课</t>
  </si>
  <si>
    <t>研究生无坐班（研/班）</t>
  </si>
  <si>
    <t>开新课</t>
  </si>
  <si>
    <t>选修课人数</t>
  </si>
  <si>
    <t>研究生计算机上机</t>
  </si>
  <si>
    <t>研究生学位课</t>
  </si>
  <si>
    <t>不填</t>
  </si>
  <si>
    <t>校内自建翻转实验（组）</t>
  </si>
  <si>
    <t>研究生选修课</t>
  </si>
  <si>
    <t>30人以内</t>
  </si>
  <si>
    <t>校内自建翻转实验（班）</t>
  </si>
  <si>
    <t>双语课程第1轮</t>
  </si>
  <si>
    <t>31-40人</t>
  </si>
  <si>
    <t>校外翻转实验（组）</t>
  </si>
  <si>
    <t>双语课程第2轮</t>
  </si>
  <si>
    <t>41-50人</t>
  </si>
  <si>
    <t>校外翻转实验（班）</t>
  </si>
  <si>
    <t>校内自建翻转理论课</t>
  </si>
  <si>
    <t>51-60人</t>
  </si>
  <si>
    <t>劳动实践</t>
  </si>
  <si>
    <t>引进校外翻转理论</t>
  </si>
  <si>
    <t>61-70人</t>
  </si>
  <si>
    <t>71-80人</t>
  </si>
  <si>
    <t>81-90人</t>
  </si>
  <si>
    <t>91-100人</t>
  </si>
  <si>
    <t>101-110人</t>
  </si>
  <si>
    <t>111-120人</t>
  </si>
  <si>
    <t>121-130人</t>
  </si>
  <si>
    <t>131-140人</t>
  </si>
  <si>
    <t>141-150人</t>
  </si>
  <si>
    <t>151-160人</t>
  </si>
  <si>
    <t>161-170人</t>
  </si>
  <si>
    <t>171-180人</t>
  </si>
  <si>
    <t>181-190人</t>
  </si>
  <si>
    <t>191-200人</t>
  </si>
  <si>
    <t>系数</t>
  </si>
  <si>
    <t>研一/研二</t>
  </si>
  <si>
    <t>A项目级别</t>
  </si>
  <si>
    <t>校内评优获奖级别</t>
  </si>
  <si>
    <t>指导学生数</t>
  </si>
  <si>
    <t>培训天数</t>
  </si>
  <si>
    <t>竞赛级别</t>
  </si>
  <si>
    <t>获奖级别</t>
  </si>
  <si>
    <t>课外课</t>
  </si>
  <si>
    <t>海上实习</t>
  </si>
  <si>
    <t>研三（学硕）</t>
  </si>
  <si>
    <t>校级</t>
  </si>
  <si>
    <t>一等奖（优）</t>
  </si>
  <si>
    <t>N≦5</t>
  </si>
  <si>
    <t>1-15天</t>
  </si>
  <si>
    <t>市级</t>
  </si>
  <si>
    <t>市二等奖及以下</t>
  </si>
  <si>
    <t>校外实习</t>
  </si>
  <si>
    <t>研三（专硕）</t>
  </si>
  <si>
    <t>省级</t>
  </si>
  <si>
    <t>二等奖（良）</t>
  </si>
  <si>
    <t>5＜N≦10</t>
  </si>
  <si>
    <t>16-30天</t>
  </si>
  <si>
    <t>未获奖</t>
  </si>
  <si>
    <t>课程设计</t>
  </si>
  <si>
    <t>市内实习</t>
  </si>
  <si>
    <t>（二导）研一/研二</t>
  </si>
  <si>
    <t>国家级</t>
  </si>
  <si>
    <t>三等奖（合格）</t>
  </si>
  <si>
    <t>10＜N≦20</t>
  </si>
  <si>
    <t>≥31天</t>
  </si>
  <si>
    <t>省优秀奖</t>
  </si>
  <si>
    <t>本科设计（论文）</t>
  </si>
  <si>
    <t>分散实习</t>
  </si>
  <si>
    <t>（二导）研三</t>
  </si>
  <si>
    <t>20＜N≦30</t>
  </si>
  <si>
    <t>市一等奖
及以上</t>
  </si>
  <si>
    <t>研究生论文</t>
  </si>
  <si>
    <t>N＞30</t>
  </si>
  <si>
    <t>国家优秀
奖</t>
  </si>
  <si>
    <t>大学生创新创业项目</t>
  </si>
  <si>
    <t>省三等奖</t>
  </si>
  <si>
    <t>大学生科技竞赛活动</t>
  </si>
  <si>
    <t>国家三等
奖</t>
  </si>
  <si>
    <t>省二等奖</t>
  </si>
  <si>
    <t>国家二等奖</t>
  </si>
  <si>
    <t>省一等奖及以
上</t>
  </si>
  <si>
    <t>国家一等奖及以上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</si>
</sst>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37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rgb="FFFF0000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8"/>
      <color theme="1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8"/>
      <color rgb="FFFF0000"/>
      <name val="宋体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58" fontId="5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alignment horizontal="center"/>
      <protection locked="0" hidden="1"/>
    </xf>
    <xf numFmtId="0" fontId="6" fillId="4" borderId="0" xfId="0" applyFont="1" applyFill="1" applyBorder="1" applyAlignment="1" applyProtection="1">
      <protection locked="0" hidden="1"/>
    </xf>
    <xf numFmtId="0" fontId="6" fillId="4" borderId="0" xfId="0" applyFont="1" applyFill="1" applyAlignment="1" applyProtection="1">
      <protection locked="0" hidden="1"/>
    </xf>
    <xf numFmtId="0" fontId="6" fillId="4" borderId="0" xfId="0" applyFont="1" applyFill="1" applyBorder="1" applyAlignment="1" applyProtection="1">
      <alignment horizontal="center"/>
      <protection locked="0" hidden="1"/>
    </xf>
    <xf numFmtId="0" fontId="7" fillId="4" borderId="0" xfId="0" applyFont="1" applyFill="1" applyBorder="1" applyAlignment="1" applyProtection="1">
      <protection locked="0" hidden="1"/>
    </xf>
    <xf numFmtId="0" fontId="7" fillId="4" borderId="0" xfId="0" applyFont="1" applyFill="1" applyAlignment="1" applyProtection="1">
      <protection locked="0" hidden="1"/>
    </xf>
    <xf numFmtId="0" fontId="0" fillId="0" borderId="0" xfId="0" applyAlignment="1" applyProtection="1">
      <alignment vertical="center" wrapText="1"/>
      <protection locked="0" hidden="1"/>
    </xf>
    <xf numFmtId="177" fontId="0" fillId="0" borderId="0" xfId="0" applyNumberFormat="1" applyAlignment="1" applyProtection="1">
      <alignment vertical="center" wrapText="1"/>
      <protection locked="0" hidden="1"/>
    </xf>
    <xf numFmtId="0" fontId="0" fillId="0" borderId="0" xfId="0" applyProtection="1">
      <alignment vertical="center"/>
      <protection locked="0" hidden="1"/>
    </xf>
    <xf numFmtId="0" fontId="8" fillId="0" borderId="0" xfId="0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Fill="1" applyAlignment="1" applyProtection="1">
      <alignment horizontal="left" vertical="center" wrapText="1"/>
      <protection locked="0" hidden="1"/>
    </xf>
    <xf numFmtId="0" fontId="9" fillId="0" borderId="0" xfId="0" applyFont="1" applyFill="1" applyBorder="1" applyAlignment="1" applyProtection="1">
      <alignment horizontal="center" vertical="center" wrapText="1"/>
      <protection locked="0" hidden="1"/>
    </xf>
    <xf numFmtId="0" fontId="10" fillId="5" borderId="1" xfId="0" applyFont="1" applyFill="1" applyBorder="1" applyAlignment="1" applyProtection="1">
      <alignment horizontal="center" vertical="center" wrapText="1"/>
      <protection locked="0" hidden="1"/>
    </xf>
    <xf numFmtId="0" fontId="10" fillId="6" borderId="1" xfId="0" applyFont="1" applyFill="1" applyBorder="1" applyAlignment="1" applyProtection="1">
      <alignment horizontal="center" vertical="center" wrapText="1"/>
      <protection locked="0" hidden="1"/>
    </xf>
    <xf numFmtId="0" fontId="10" fillId="7" borderId="1" xfId="0" applyFont="1" applyFill="1" applyBorder="1" applyAlignment="1" applyProtection="1">
      <alignment horizontal="center" vertical="center" wrapText="1"/>
      <protection locked="0" hidden="1"/>
    </xf>
    <xf numFmtId="0" fontId="11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 shrinkToFit="1"/>
      <protection locked="0" hidden="1"/>
    </xf>
    <xf numFmtId="0" fontId="11" fillId="8" borderId="1" xfId="0" applyFont="1" applyFill="1" applyBorder="1" applyAlignment="1" applyProtection="1">
      <alignment horizontal="center" vertical="center" wrapText="1"/>
      <protection locked="0" hidden="1"/>
    </xf>
    <xf numFmtId="0" fontId="11" fillId="8" borderId="1" xfId="0" applyFont="1" applyFill="1" applyBorder="1" applyAlignment="1" applyProtection="1">
      <alignment horizontal="center" vertical="center" wrapText="1" shrinkToFit="1"/>
      <protection locked="0" hidden="1"/>
    </xf>
    <xf numFmtId="0" fontId="11" fillId="9" borderId="1" xfId="0" applyFont="1" applyFill="1" applyBorder="1" applyAlignment="1" applyProtection="1">
      <alignment horizontal="center" vertical="center" wrapText="1"/>
      <protection locked="0" hidden="1"/>
    </xf>
    <xf numFmtId="0" fontId="11" fillId="10" borderId="1" xfId="0" applyFont="1" applyFill="1" applyBorder="1" applyAlignment="1" applyProtection="1">
      <alignment horizontal="center" vertical="center" wrapText="1"/>
      <protection locked="0" hidden="1"/>
    </xf>
    <xf numFmtId="0" fontId="12" fillId="0" borderId="1" xfId="0" applyFont="1" applyBorder="1" applyAlignment="1" applyProtection="1">
      <alignment horizontal="center" vertical="center" wrapText="1"/>
      <protection locked="0" hidden="1"/>
    </xf>
    <xf numFmtId="0" fontId="13" fillId="5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  <xf numFmtId="0" fontId="14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5" borderId="2" xfId="0" applyFont="1" applyFill="1" applyBorder="1" applyAlignment="1" applyProtection="1">
      <alignment horizontal="center" vertical="center" wrapText="1"/>
      <protection locked="0" hidden="1"/>
    </xf>
    <xf numFmtId="0" fontId="13" fillId="5" borderId="3" xfId="0" applyFont="1" applyFill="1" applyBorder="1" applyAlignment="1" applyProtection="1">
      <alignment horizontal="center" vertical="center" wrapText="1"/>
      <protection locked="0" hidden="1"/>
    </xf>
    <xf numFmtId="0" fontId="12" fillId="4" borderId="2" xfId="0" applyFont="1" applyFill="1" applyBorder="1" applyAlignment="1" applyProtection="1">
      <alignment horizontal="center" vertical="center" wrapText="1"/>
      <protection locked="0" hidden="1"/>
    </xf>
    <xf numFmtId="0" fontId="12" fillId="4" borderId="3" xfId="0" applyFont="1" applyFill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12" fillId="0" borderId="3" xfId="0" applyFont="1" applyBorder="1" applyAlignment="1" applyProtection="1">
      <alignment horizontal="center" vertical="center" wrapText="1"/>
      <protection locked="0" hidden="1"/>
    </xf>
    <xf numFmtId="0" fontId="9" fillId="3" borderId="2" xfId="0" applyFont="1" applyFill="1" applyBorder="1" applyAlignment="1" applyProtection="1">
      <alignment horizontal="left" vertical="center" wrapText="1"/>
      <protection locked="0" hidden="1"/>
    </xf>
    <xf numFmtId="0" fontId="9" fillId="3" borderId="3" xfId="0" applyFont="1" applyFill="1" applyBorder="1" applyAlignment="1" applyProtection="1">
      <alignment horizontal="left" vertical="center" wrapText="1"/>
      <protection locked="0" hidden="1"/>
    </xf>
    <xf numFmtId="0" fontId="9" fillId="3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1" xfId="0" applyFont="1" applyFill="1" applyBorder="1" applyAlignment="1" applyProtection="1">
      <alignment horizontal="left" vertical="center" wrapText="1"/>
      <protection locked="0" hidden="1"/>
    </xf>
    <xf numFmtId="0" fontId="12" fillId="0" borderId="0" xfId="0" applyFont="1" applyAlignment="1" applyProtection="1">
      <alignment horizontal="left" vertical="center" wrapText="1"/>
      <protection locked="0" hidden="1"/>
    </xf>
    <xf numFmtId="177" fontId="8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Fill="1" applyAlignment="1" applyProtection="1">
      <alignment horizontal="center" vertical="center" wrapText="1"/>
      <protection locked="0" hidden="1"/>
    </xf>
    <xf numFmtId="177" fontId="10" fillId="7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11" borderId="1" xfId="0" applyFont="1" applyFill="1" applyBorder="1" applyAlignment="1" applyProtection="1">
      <alignment horizontal="center" vertical="center" wrapText="1"/>
      <protection locked="0" hidden="1"/>
    </xf>
    <xf numFmtId="177" fontId="3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177" fontId="11" fillId="9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12" borderId="1" xfId="0" applyFont="1" applyFill="1" applyBorder="1" applyAlignment="1" applyProtection="1">
      <alignment horizontal="center" vertical="center" wrapText="1"/>
      <protection locked="0" hidden="1"/>
    </xf>
    <xf numFmtId="0" fontId="13" fillId="13" borderId="1" xfId="0" applyFont="1" applyFill="1" applyBorder="1" applyAlignment="1" applyProtection="1">
      <alignment horizontal="center" vertical="center" wrapText="1"/>
      <protection locked="0" hidden="1"/>
    </xf>
    <xf numFmtId="0" fontId="10" fillId="4" borderId="1" xfId="0" applyFont="1" applyFill="1" applyBorder="1" applyAlignment="1" applyProtection="1">
      <alignment horizontal="center" vertical="center"/>
      <protection locked="0" hidden="1"/>
    </xf>
    <xf numFmtId="178" fontId="12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4" borderId="1" xfId="0" applyFont="1" applyFill="1" applyBorder="1" applyAlignment="1" applyProtection="1">
      <alignment horizontal="center" vertical="center"/>
      <protection locked="0" hidden="1"/>
    </xf>
    <xf numFmtId="0" fontId="12" fillId="14" borderId="1" xfId="0" applyFont="1" applyFill="1" applyBorder="1" applyAlignment="1" applyProtection="1">
      <alignment horizontal="center" vertical="center" wrapText="1"/>
      <protection locked="0" hidden="1"/>
    </xf>
    <xf numFmtId="0" fontId="7" fillId="4" borderId="1" xfId="0" applyFont="1" applyFill="1" applyBorder="1" applyAlignment="1" applyProtection="1">
      <alignment horizontal="center"/>
      <protection locked="0" hidden="1"/>
    </xf>
    <xf numFmtId="0" fontId="12" fillId="0" borderId="4" xfId="0" applyFont="1" applyBorder="1" applyAlignment="1" applyProtection="1">
      <alignment horizontal="center" vertical="center" wrapText="1"/>
      <protection locked="0" hidden="1"/>
    </xf>
    <xf numFmtId="0" fontId="12" fillId="0" borderId="1" xfId="0" applyFont="1" applyBorder="1" applyAlignment="1" applyProtection="1">
      <alignment vertical="center" wrapText="1"/>
      <protection locked="0" hidden="1"/>
    </xf>
    <xf numFmtId="0" fontId="12" fillId="13" borderId="1" xfId="0" applyFont="1" applyFill="1" applyBorder="1" applyAlignment="1" applyProtection="1">
      <alignment horizontal="center" vertical="center" wrapText="1"/>
      <protection locked="0" hidden="1"/>
    </xf>
    <xf numFmtId="0" fontId="10" fillId="13" borderId="1" xfId="0" applyFont="1" applyFill="1" applyBorder="1" applyAlignment="1" applyProtection="1">
      <alignment horizontal="center" vertical="center" wrapText="1"/>
      <protection locked="0" hidden="1"/>
    </xf>
    <xf numFmtId="177" fontId="3" fillId="14" borderId="1" xfId="0" applyNumberFormat="1" applyFont="1" applyFill="1" applyBorder="1" applyAlignment="1" applyProtection="1">
      <alignment horizontal="center" vertical="center" wrapText="1"/>
      <protection locked="0" hidden="1"/>
    </xf>
    <xf numFmtId="177" fontId="11" fillId="1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5" borderId="4" xfId="0" applyFont="1" applyFill="1" applyBorder="1" applyAlignment="1" applyProtection="1">
      <alignment horizontal="center" vertical="center" wrapText="1"/>
      <protection locked="0" hidden="1"/>
    </xf>
    <xf numFmtId="0" fontId="12" fillId="4" borderId="4" xfId="0" applyFont="1" applyFill="1" applyBorder="1" applyAlignment="1" applyProtection="1">
      <alignment horizontal="center" vertical="center" wrapText="1"/>
      <protection locked="0" hidden="1"/>
    </xf>
    <xf numFmtId="0" fontId="12" fillId="13" borderId="1" xfId="0" applyFont="1" applyFill="1" applyBorder="1" applyAlignment="1" applyProtection="1">
      <alignment vertical="center" wrapText="1"/>
      <protection locked="0"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9E1F2"/>
      <color rgb="00FF0000"/>
      <color rgb="00E7E6E6"/>
      <color rgb="00FFFF00"/>
      <color rgb="00D9D9D9"/>
      <color rgb="00F4B084"/>
      <color rgb="00F2F2F2"/>
      <color rgb="00C6E0B4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zoomScale="115" zoomScaleNormal="115" topLeftCell="A9" workbookViewId="0">
      <selection activeCell="C21" sqref="C21:Q21"/>
    </sheetView>
  </sheetViews>
  <sheetFormatPr defaultColWidth="9" defaultRowHeight="14.25"/>
  <cols>
    <col min="1" max="1" width="2.83333333333333" style="29" customWidth="1"/>
    <col min="2" max="2" width="6.08333333333333" style="29" customWidth="1"/>
    <col min="3" max="3" width="8.25833333333333" style="29" customWidth="1"/>
    <col min="4" max="4" width="5.58333333333333" style="29" customWidth="1"/>
    <col min="5" max="5" width="5.325" style="29" customWidth="1"/>
    <col min="6" max="6" width="9.23333333333333" style="29" customWidth="1"/>
    <col min="7" max="7" width="5.1" style="29" customWidth="1"/>
    <col min="8" max="8" width="5.125" style="29" customWidth="1"/>
    <col min="9" max="10" width="4.25" style="29" customWidth="1"/>
    <col min="11" max="11" width="5.25" style="29" customWidth="1"/>
    <col min="12" max="14" width="4.25" style="29" customWidth="1"/>
    <col min="15" max="15" width="5" style="30" customWidth="1"/>
    <col min="16" max="16" width="4.25" style="29" customWidth="1"/>
    <col min="17" max="17" width="5.75" style="29" customWidth="1"/>
    <col min="18" max="16384" width="9" style="31"/>
  </cols>
  <sheetData>
    <row r="1" s="22" customFormat="1" ht="22.5" spans="1:17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60"/>
      <c r="P1" s="32"/>
      <c r="Q1" s="32"/>
    </row>
    <row r="2" s="22" customFormat="1" ht="18" customHeight="1" spans="1:17">
      <c r="A2" s="33" t="s">
        <v>1</v>
      </c>
      <c r="B2" s="33"/>
      <c r="C2" s="34"/>
      <c r="D2" s="33" t="s">
        <v>2</v>
      </c>
      <c r="E2" s="33"/>
      <c r="F2" s="33"/>
      <c r="G2" s="34"/>
      <c r="H2" s="34" t="s">
        <v>3</v>
      </c>
      <c r="I2" s="34"/>
      <c r="J2" s="34"/>
      <c r="K2" s="34"/>
      <c r="L2" s="34"/>
      <c r="M2" s="34"/>
      <c r="N2" s="61" t="s">
        <v>4</v>
      </c>
      <c r="O2" s="61"/>
      <c r="P2" s="61"/>
      <c r="Q2" s="61"/>
    </row>
    <row r="3" s="23" customFormat="1" ht="63" customHeight="1" spans="1:17">
      <c r="A3" s="35" t="s">
        <v>5</v>
      </c>
      <c r="B3" s="35" t="s">
        <v>6</v>
      </c>
      <c r="C3" s="36" t="s">
        <v>7</v>
      </c>
      <c r="D3" s="36" t="s">
        <v>8</v>
      </c>
      <c r="E3" s="36" t="s">
        <v>9</v>
      </c>
      <c r="F3" s="36" t="s">
        <v>10</v>
      </c>
      <c r="G3" s="37" t="s">
        <v>11</v>
      </c>
      <c r="H3" s="36" t="s">
        <v>12</v>
      </c>
      <c r="I3" s="37" t="s">
        <v>13</v>
      </c>
      <c r="J3" s="36" t="s">
        <v>14</v>
      </c>
      <c r="K3" s="36" t="s">
        <v>15</v>
      </c>
      <c r="L3" s="36" t="s">
        <v>16</v>
      </c>
      <c r="M3" s="36" t="s">
        <v>17</v>
      </c>
      <c r="N3" s="37" t="s">
        <v>18</v>
      </c>
      <c r="O3" s="62" t="s">
        <v>19</v>
      </c>
      <c r="P3" s="63" t="s">
        <v>20</v>
      </c>
      <c r="Q3" s="76" t="s">
        <v>21</v>
      </c>
    </row>
    <row r="4" s="24" customFormat="1" ht="16" customHeight="1" spans="1:17">
      <c r="A4" s="38">
        <v>1</v>
      </c>
      <c r="B4" s="38" t="s">
        <v>22</v>
      </c>
      <c r="C4" s="39"/>
      <c r="D4" s="39"/>
      <c r="E4" s="39"/>
      <c r="F4" s="40"/>
      <c r="G4" s="39" t="e">
        <f>VLOOKUP(F4,课程类别及各类合班系数!B:C,2,0)</f>
        <v>#N/A</v>
      </c>
      <c r="H4" s="39"/>
      <c r="I4" s="39" t="e">
        <f>VLOOKUP(H4,课程类别及各类合班系数!F:G,2,0)</f>
        <v>#N/A</v>
      </c>
      <c r="J4" s="39"/>
      <c r="K4" s="39"/>
      <c r="L4" s="39" t="e">
        <f>VLOOKUP(K4,课程类别及各类合班系数!F:G,2,FALSE)</f>
        <v>#N/A</v>
      </c>
      <c r="M4" s="39"/>
      <c r="N4" s="39" t="e">
        <f>VLOOKUP(M4,课程类别及各类合班系数!J:K,2,0)</f>
        <v>#N/A</v>
      </c>
      <c r="O4" s="64" t="e">
        <f>E4*(G4+I4+J4+L4)*N4</f>
        <v>#N/A</v>
      </c>
      <c r="P4" s="64"/>
      <c r="Q4" s="77" t="e">
        <f>O4+P4</f>
        <v>#N/A</v>
      </c>
    </row>
    <row r="5" s="25" customFormat="1" ht="16" customHeight="1" spans="1:17">
      <c r="A5" s="38"/>
      <c r="B5" s="38"/>
      <c r="C5" s="39"/>
      <c r="D5" s="39"/>
      <c r="E5" s="39"/>
      <c r="F5" s="40"/>
      <c r="G5" s="39" t="e">
        <f>VLOOKUP(F5,课程类别及各类合班系数!B:C,2,0)</f>
        <v>#N/A</v>
      </c>
      <c r="H5" s="39"/>
      <c r="I5" s="39" t="e">
        <f>VLOOKUP(H5,课程类别及各类合班系数!F:G,2,0)</f>
        <v>#N/A</v>
      </c>
      <c r="J5" s="39"/>
      <c r="K5" s="39"/>
      <c r="L5" s="39" t="e">
        <f>VLOOKUP(K5,课程类别及各类合班系数!F:G,2,FALSE)</f>
        <v>#N/A</v>
      </c>
      <c r="M5" s="39"/>
      <c r="N5" s="39" t="e">
        <f>VLOOKUP(M5,课程类别及各类合班系数!J:K,2,0)</f>
        <v>#N/A</v>
      </c>
      <c r="O5" s="64" t="e">
        <f t="shared" ref="O5:O10" si="0">E5*(G5+I5+J5+L5)*N5</f>
        <v>#N/A</v>
      </c>
      <c r="P5" s="64"/>
      <c r="Q5" s="77" t="e">
        <f t="shared" ref="Q5:Q10" si="1">O5+P5</f>
        <v>#N/A</v>
      </c>
    </row>
    <row r="6" s="25" customFormat="1" ht="16" customHeight="1" spans="1:17">
      <c r="A6" s="38"/>
      <c r="B6" s="38"/>
      <c r="C6" s="39"/>
      <c r="D6" s="39"/>
      <c r="E6" s="39"/>
      <c r="F6" s="40"/>
      <c r="G6" s="39" t="e">
        <f>VLOOKUP(F6,课程类别及各类合班系数!B:C,2,0)</f>
        <v>#N/A</v>
      </c>
      <c r="H6" s="39"/>
      <c r="I6" s="39" t="e">
        <f>VLOOKUP(H6,课程类别及各类合班系数!F:G,2,0)</f>
        <v>#N/A</v>
      </c>
      <c r="J6" s="39"/>
      <c r="K6" s="39"/>
      <c r="L6" s="39" t="e">
        <f>VLOOKUP(K6,课程类别及各类合班系数!F:G,2,FALSE)</f>
        <v>#N/A</v>
      </c>
      <c r="M6" s="39"/>
      <c r="N6" s="39" t="e">
        <f>VLOOKUP(M6,课程类别及各类合班系数!J:K,2,0)</f>
        <v>#N/A</v>
      </c>
      <c r="O6" s="64" t="e">
        <f t="shared" si="0"/>
        <v>#N/A</v>
      </c>
      <c r="P6" s="64"/>
      <c r="Q6" s="77" t="e">
        <f t="shared" si="1"/>
        <v>#N/A</v>
      </c>
    </row>
    <row r="7" s="25" customFormat="1" ht="16" customHeight="1" spans="1:17">
      <c r="A7" s="38"/>
      <c r="B7" s="38"/>
      <c r="C7" s="39"/>
      <c r="D7" s="39"/>
      <c r="E7" s="39"/>
      <c r="F7" s="40"/>
      <c r="G7" s="39" t="e">
        <f>VLOOKUP(F7,课程类别及各类合班系数!B:C,2,0)</f>
        <v>#N/A</v>
      </c>
      <c r="H7" s="39"/>
      <c r="I7" s="39" t="e">
        <f>VLOOKUP(H7,课程类别及各类合班系数!F:G,2,0)</f>
        <v>#N/A</v>
      </c>
      <c r="J7" s="39"/>
      <c r="K7" s="39"/>
      <c r="L7" s="39" t="e">
        <f>VLOOKUP(K7,课程类别及各类合班系数!F:G,2,FALSE)</f>
        <v>#N/A</v>
      </c>
      <c r="M7" s="39"/>
      <c r="N7" s="39" t="e">
        <f>VLOOKUP(M7,课程类别及各类合班系数!J:K,2,0)</f>
        <v>#N/A</v>
      </c>
      <c r="O7" s="64" t="e">
        <f t="shared" si="0"/>
        <v>#N/A</v>
      </c>
      <c r="P7" s="64"/>
      <c r="Q7" s="77" t="e">
        <f t="shared" si="1"/>
        <v>#N/A</v>
      </c>
    </row>
    <row r="8" s="25" customFormat="1" ht="16" customHeight="1" spans="1:17">
      <c r="A8" s="38"/>
      <c r="B8" s="38"/>
      <c r="C8" s="39"/>
      <c r="D8" s="39"/>
      <c r="E8" s="39"/>
      <c r="F8" s="40"/>
      <c r="G8" s="39" t="e">
        <f>VLOOKUP(F8,课程类别及各类合班系数!B:C,2,0)</f>
        <v>#N/A</v>
      </c>
      <c r="H8" s="39"/>
      <c r="I8" s="39" t="e">
        <f>VLOOKUP(H8,课程类别及各类合班系数!F:G,2,0)</f>
        <v>#N/A</v>
      </c>
      <c r="J8" s="39"/>
      <c r="K8" s="39"/>
      <c r="L8" s="39" t="e">
        <f>VLOOKUP(K8,课程类别及各类合班系数!F:G,2,FALSE)</f>
        <v>#N/A</v>
      </c>
      <c r="M8" s="39"/>
      <c r="N8" s="39" t="e">
        <f>VLOOKUP(M8,课程类别及各类合班系数!J:K,2,0)</f>
        <v>#N/A</v>
      </c>
      <c r="O8" s="64" t="e">
        <f t="shared" si="0"/>
        <v>#N/A</v>
      </c>
      <c r="P8" s="64"/>
      <c r="Q8" s="77" t="e">
        <f t="shared" si="1"/>
        <v>#N/A</v>
      </c>
    </row>
    <row r="9" s="25" customFormat="1" ht="16" customHeight="1" spans="1:17">
      <c r="A9" s="38"/>
      <c r="B9" s="38"/>
      <c r="C9" s="39"/>
      <c r="D9" s="39"/>
      <c r="E9" s="39"/>
      <c r="F9" s="40"/>
      <c r="G9" s="39" t="e">
        <f>VLOOKUP(F9,课程类别及各类合班系数!B:C,2,0)</f>
        <v>#N/A</v>
      </c>
      <c r="H9" s="39"/>
      <c r="I9" s="39" t="e">
        <f>VLOOKUP(H9,课程类别及各类合班系数!F:G,2,0)</f>
        <v>#N/A</v>
      </c>
      <c r="J9" s="39"/>
      <c r="K9" s="39"/>
      <c r="L9" s="39" t="e">
        <f>VLOOKUP(K9,课程类别及各类合班系数!F:G,2,FALSE)</f>
        <v>#N/A</v>
      </c>
      <c r="M9" s="39"/>
      <c r="N9" s="39" t="e">
        <f>VLOOKUP(M9,课程类别及各类合班系数!J:K,2,0)</f>
        <v>#N/A</v>
      </c>
      <c r="O9" s="64" t="e">
        <f t="shared" si="0"/>
        <v>#N/A</v>
      </c>
      <c r="P9" s="64"/>
      <c r="Q9" s="77" t="e">
        <f t="shared" si="1"/>
        <v>#N/A</v>
      </c>
    </row>
    <row r="10" s="25" customFormat="1" ht="16" customHeight="1" spans="1:17">
      <c r="A10" s="38"/>
      <c r="B10" s="38"/>
      <c r="C10" s="39"/>
      <c r="D10" s="39"/>
      <c r="E10" s="39"/>
      <c r="F10" s="40"/>
      <c r="G10" s="39" t="e">
        <f>VLOOKUP(F10,课程类别及各类合班系数!B:C,2,0)</f>
        <v>#N/A</v>
      </c>
      <c r="H10" s="39"/>
      <c r="I10" s="39" t="e">
        <f>VLOOKUP(H10,课程类别及各类合班系数!F:G,2,0)</f>
        <v>#N/A</v>
      </c>
      <c r="J10" s="39"/>
      <c r="K10" s="39"/>
      <c r="L10" s="39" t="e">
        <f>VLOOKUP(K10,课程类别及各类合班系数!F:G,2,FALSE)</f>
        <v>#N/A</v>
      </c>
      <c r="M10" s="39"/>
      <c r="N10" s="39" t="e">
        <f>VLOOKUP(M10,课程类别及各类合班系数!J:K,2,0)</f>
        <v>#N/A</v>
      </c>
      <c r="O10" s="64" t="e">
        <f t="shared" si="0"/>
        <v>#N/A</v>
      </c>
      <c r="P10" s="64"/>
      <c r="Q10" s="77" t="e">
        <f t="shared" si="1"/>
        <v>#N/A</v>
      </c>
    </row>
    <row r="11" s="25" customFormat="1" ht="63" spans="1:17">
      <c r="A11" s="41" t="s">
        <v>23</v>
      </c>
      <c r="B11" s="41" t="s">
        <v>24</v>
      </c>
      <c r="C11" s="41" t="s">
        <v>7</v>
      </c>
      <c r="D11" s="41" t="s">
        <v>25</v>
      </c>
      <c r="E11" s="41" t="s">
        <v>9</v>
      </c>
      <c r="F11" s="42" t="s">
        <v>26</v>
      </c>
      <c r="G11" s="43" t="s">
        <v>27</v>
      </c>
      <c r="H11" s="44" t="s">
        <v>28</v>
      </c>
      <c r="I11" s="43" t="s">
        <v>29</v>
      </c>
      <c r="J11" s="38"/>
      <c r="K11" s="38"/>
      <c r="L11" s="38"/>
      <c r="M11" s="38"/>
      <c r="N11" s="38"/>
      <c r="O11" s="65" t="s">
        <v>19</v>
      </c>
      <c r="P11" s="63" t="s">
        <v>20</v>
      </c>
      <c r="Q11" s="78" t="s">
        <v>21</v>
      </c>
    </row>
    <row r="12" s="26" customFormat="1" ht="16" customHeight="1" spans="1:17">
      <c r="A12" s="38">
        <v>2</v>
      </c>
      <c r="B12" s="38" t="s">
        <v>30</v>
      </c>
      <c r="C12" s="39"/>
      <c r="D12" s="39"/>
      <c r="E12" s="39"/>
      <c r="F12" s="40"/>
      <c r="G12" s="39" t="e">
        <f>VLOOKUP(F12,课程类别及各类合班系数!N:O,2,0)</f>
        <v>#N/A</v>
      </c>
      <c r="H12" s="45"/>
      <c r="I12" s="39" t="e">
        <f>VLOOKUP(F12,课程类别及各类合班系数!N:P,3,0)*(H12-1)</f>
        <v>#N/A</v>
      </c>
      <c r="J12" s="39" t="s">
        <v>31</v>
      </c>
      <c r="K12" s="39" t="s">
        <v>31</v>
      </c>
      <c r="L12" s="39" t="s">
        <v>31</v>
      </c>
      <c r="M12" s="45" t="s">
        <v>31</v>
      </c>
      <c r="N12" s="39" t="s">
        <v>31</v>
      </c>
      <c r="O12" s="64" t="e">
        <f>E12*(G12+I12)</f>
        <v>#N/A</v>
      </c>
      <c r="P12" s="64"/>
      <c r="Q12" s="77" t="e">
        <f>O12+P12</f>
        <v>#N/A</v>
      </c>
    </row>
    <row r="13" s="27" customFormat="1" ht="16" customHeight="1" spans="1:17">
      <c r="A13" s="38"/>
      <c r="B13" s="38"/>
      <c r="C13" s="39"/>
      <c r="D13" s="39"/>
      <c r="E13" s="39"/>
      <c r="F13" s="40"/>
      <c r="G13" s="39" t="e">
        <f>VLOOKUP(F13,课程类别及各类合班系数!N:O,2,0)</f>
        <v>#N/A</v>
      </c>
      <c r="H13" s="45"/>
      <c r="I13" s="39" t="e">
        <f>VLOOKUP(F13,课程类别及各类合班系数!N:P,3,0)*(H13-1)</f>
        <v>#N/A</v>
      </c>
      <c r="J13" s="39" t="s">
        <v>31</v>
      </c>
      <c r="K13" s="39" t="s">
        <v>31</v>
      </c>
      <c r="L13" s="39" t="s">
        <v>31</v>
      </c>
      <c r="M13" s="45" t="s">
        <v>31</v>
      </c>
      <c r="N13" s="39" t="s">
        <v>31</v>
      </c>
      <c r="O13" s="64" t="e">
        <f>E13*(G13+I13)</f>
        <v>#N/A</v>
      </c>
      <c r="P13" s="64"/>
      <c r="Q13" s="77" t="e">
        <f>O13+P13</f>
        <v>#N/A</v>
      </c>
    </row>
    <row r="14" s="27" customFormat="1" ht="16" customHeight="1" spans="1:17">
      <c r="A14" s="38"/>
      <c r="B14" s="38"/>
      <c r="C14" s="39"/>
      <c r="D14" s="39"/>
      <c r="E14" s="39"/>
      <c r="F14" s="40"/>
      <c r="G14" s="39" t="e">
        <f>VLOOKUP(F14,课程类别及各类合班系数!N:O,2,0)</f>
        <v>#N/A</v>
      </c>
      <c r="H14" s="45"/>
      <c r="I14" s="39" t="e">
        <f>VLOOKUP(F14,课程类别及各类合班系数!N:P,3,0)*(H14-1)</f>
        <v>#N/A</v>
      </c>
      <c r="J14" s="39" t="s">
        <v>31</v>
      </c>
      <c r="K14" s="39" t="s">
        <v>31</v>
      </c>
      <c r="L14" s="39" t="s">
        <v>31</v>
      </c>
      <c r="M14" s="45" t="s">
        <v>31</v>
      </c>
      <c r="N14" s="39" t="s">
        <v>31</v>
      </c>
      <c r="O14" s="64" t="e">
        <f>E14*(G14+I14)</f>
        <v>#N/A</v>
      </c>
      <c r="P14" s="64"/>
      <c r="Q14" s="77" t="e">
        <f>O14+P14</f>
        <v>#N/A</v>
      </c>
    </row>
    <row r="15" s="27" customFormat="1" ht="16" customHeight="1" spans="1:17">
      <c r="A15" s="38"/>
      <c r="B15" s="38"/>
      <c r="C15" s="39"/>
      <c r="D15" s="39"/>
      <c r="E15" s="39"/>
      <c r="F15" s="40"/>
      <c r="G15" s="39" t="e">
        <f>VLOOKUP(F15,课程类别及各类合班系数!N:O,2,0)</f>
        <v>#N/A</v>
      </c>
      <c r="H15" s="45"/>
      <c r="I15" s="39" t="e">
        <f>VLOOKUP(F15,课程类别及各类合班系数!N:P,3,0)*(H15-1)</f>
        <v>#N/A</v>
      </c>
      <c r="J15" s="39" t="s">
        <v>31</v>
      </c>
      <c r="K15" s="39" t="s">
        <v>31</v>
      </c>
      <c r="L15" s="39" t="s">
        <v>31</v>
      </c>
      <c r="M15" s="45" t="s">
        <v>31</v>
      </c>
      <c r="N15" s="39" t="s">
        <v>31</v>
      </c>
      <c r="O15" s="64" t="e">
        <f>E15*(G15+I15)</f>
        <v>#N/A</v>
      </c>
      <c r="P15" s="64"/>
      <c r="Q15" s="77" t="e">
        <f>O15+P15</f>
        <v>#N/A</v>
      </c>
    </row>
    <row r="16" s="27" customFormat="1" ht="16" customHeight="1" spans="1:17">
      <c r="A16" s="38"/>
      <c r="B16" s="38"/>
      <c r="C16" s="39"/>
      <c r="D16" s="39"/>
      <c r="E16" s="39"/>
      <c r="F16" s="40"/>
      <c r="G16" s="39" t="e">
        <f>VLOOKUP(F16,课程类别及各类合班系数!N:O,2,0)</f>
        <v>#N/A</v>
      </c>
      <c r="H16" s="45"/>
      <c r="I16" s="39" t="e">
        <f>VLOOKUP(F16,课程类别及各类合班系数!N:P,3,0)*(H16-1)</f>
        <v>#N/A</v>
      </c>
      <c r="J16" s="39" t="s">
        <v>31</v>
      </c>
      <c r="K16" s="39" t="s">
        <v>31</v>
      </c>
      <c r="L16" s="39" t="s">
        <v>31</v>
      </c>
      <c r="M16" s="45" t="s">
        <v>31</v>
      </c>
      <c r="N16" s="39" t="s">
        <v>31</v>
      </c>
      <c r="O16" s="64" t="e">
        <f>E16*(G16+I16)</f>
        <v>#N/A</v>
      </c>
      <c r="P16" s="64"/>
      <c r="Q16" s="77" t="e">
        <f>O16+P16</f>
        <v>#N/A</v>
      </c>
    </row>
    <row r="17" s="27" customFormat="1" ht="25" customHeight="1" spans="1:17">
      <c r="A17" s="35" t="s">
        <v>23</v>
      </c>
      <c r="B17" s="35" t="s">
        <v>6</v>
      </c>
      <c r="C17" s="46" t="s">
        <v>7</v>
      </c>
      <c r="D17" s="46"/>
      <c r="E17" s="46"/>
      <c r="F17" s="46" t="s">
        <v>25</v>
      </c>
      <c r="G17" s="46"/>
      <c r="H17" s="46" t="s">
        <v>32</v>
      </c>
      <c r="I17" s="46" t="s">
        <v>33</v>
      </c>
      <c r="J17" s="66" t="s">
        <v>11</v>
      </c>
      <c r="K17" s="35" t="s">
        <v>34</v>
      </c>
      <c r="L17" s="35"/>
      <c r="M17" s="67" t="s">
        <v>35</v>
      </c>
      <c r="N17" s="67"/>
      <c r="O17" s="68" t="s">
        <v>36</v>
      </c>
      <c r="P17" s="68"/>
      <c r="Q17" s="68"/>
    </row>
    <row r="18" s="28" customFormat="1" ht="16" customHeight="1" spans="1:17">
      <c r="A18" s="38">
        <v>3</v>
      </c>
      <c r="B18" s="47" t="s">
        <v>37</v>
      </c>
      <c r="C18" s="45"/>
      <c r="D18" s="45"/>
      <c r="E18" s="45"/>
      <c r="F18" s="48"/>
      <c r="G18" s="48"/>
      <c r="H18" s="48"/>
      <c r="I18" s="69"/>
      <c r="J18" s="70">
        <v>0.9</v>
      </c>
      <c r="K18" s="70"/>
      <c r="L18" s="70"/>
      <c r="M18" s="71" t="e">
        <f>(I18*0.9+I18*0.9*0.9*(H18-1))/K18</f>
        <v>#DIV/0!</v>
      </c>
      <c r="N18" s="71"/>
      <c r="O18" s="72"/>
      <c r="P18" s="72"/>
      <c r="Q18" s="72"/>
    </row>
    <row r="19" s="28" customFormat="1" ht="16" customHeight="1" spans="1:17">
      <c r="A19" s="38"/>
      <c r="B19" s="47"/>
      <c r="C19" s="45"/>
      <c r="D19" s="45"/>
      <c r="E19" s="45"/>
      <c r="F19" s="48"/>
      <c r="G19" s="48"/>
      <c r="H19" s="48"/>
      <c r="I19" s="69"/>
      <c r="J19" s="70">
        <v>0.9</v>
      </c>
      <c r="K19" s="70"/>
      <c r="L19" s="70"/>
      <c r="M19" s="71" t="e">
        <f>(I19*0.9+I19*0.9*0.9*(H19-1))/K19</f>
        <v>#DIV/0!</v>
      </c>
      <c r="N19" s="71"/>
      <c r="O19" s="72"/>
      <c r="P19" s="72"/>
      <c r="Q19" s="72"/>
    </row>
    <row r="20" s="28" customFormat="1" ht="25" customHeight="1" spans="1:17">
      <c r="A20" s="35" t="s">
        <v>23</v>
      </c>
      <c r="B20" s="35" t="s">
        <v>6</v>
      </c>
      <c r="C20" s="49" t="s">
        <v>38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79"/>
    </row>
    <row r="21" s="28" customFormat="1" ht="16" customHeight="1" spans="1:17">
      <c r="A21" s="38">
        <v>4</v>
      </c>
      <c r="B21" s="47" t="s">
        <v>39</v>
      </c>
      <c r="C21" s="51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0"/>
    </row>
    <row r="22" ht="37" customHeight="1" spans="1:17">
      <c r="A22" s="53">
        <v>5</v>
      </c>
      <c r="B22" s="53" t="s">
        <v>40</v>
      </c>
      <c r="C22" s="54" t="s">
        <v>41</v>
      </c>
      <c r="D22" s="54"/>
      <c r="E22" s="54"/>
      <c r="F22" s="54"/>
      <c r="G22" s="54"/>
      <c r="H22" s="54"/>
      <c r="I22" s="54"/>
      <c r="J22" s="73"/>
      <c r="K22" s="67" t="s">
        <v>42</v>
      </c>
      <c r="L22" s="67"/>
      <c r="M22" s="74"/>
      <c r="N22" s="53" t="s">
        <v>43</v>
      </c>
      <c r="O22" s="53"/>
      <c r="P22" s="75" t="e">
        <f>SUM(Q4:Q10)+SUM(Q12:Q16)+SUM(M18:M19)+C21+M22</f>
        <v>#N/A</v>
      </c>
      <c r="Q22" s="81"/>
    </row>
    <row r="23" ht="70" customHeight="1" spans="1:17">
      <c r="A23" s="55" t="s">
        <v>44</v>
      </c>
      <c r="B23" s="56"/>
      <c r="C23" s="56"/>
      <c r="D23" s="56"/>
      <c r="E23" s="57"/>
      <c r="F23" s="58" t="s">
        <v>45</v>
      </c>
      <c r="G23" s="58"/>
      <c r="H23" s="58"/>
      <c r="I23" s="58"/>
      <c r="J23" s="58"/>
      <c r="K23" s="58" t="s">
        <v>46</v>
      </c>
      <c r="L23" s="58"/>
      <c r="M23" s="58"/>
      <c r="N23" s="58"/>
      <c r="O23" s="58"/>
      <c r="P23" s="58"/>
      <c r="Q23" s="58"/>
    </row>
    <row r="24" ht="34" customHeight="1" spans="1:17">
      <c r="A24" s="59" t="s">
        <v>47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</sheetData>
  <mergeCells count="36">
    <mergeCell ref="A1:Q1"/>
    <mergeCell ref="A2:B2"/>
    <mergeCell ref="D2:F2"/>
    <mergeCell ref="H2:J2"/>
    <mergeCell ref="N2:Q2"/>
    <mergeCell ref="C17:E17"/>
    <mergeCell ref="F17:G17"/>
    <mergeCell ref="K17:L17"/>
    <mergeCell ref="M17:N17"/>
    <mergeCell ref="O17:Q17"/>
    <mergeCell ref="C18:E18"/>
    <mergeCell ref="F18:G18"/>
    <mergeCell ref="K18:L18"/>
    <mergeCell ref="M18:N18"/>
    <mergeCell ref="O18:Q18"/>
    <mergeCell ref="C19:E19"/>
    <mergeCell ref="F19:G19"/>
    <mergeCell ref="K19:L19"/>
    <mergeCell ref="M19:N19"/>
    <mergeCell ref="O19:Q19"/>
    <mergeCell ref="C20:Q20"/>
    <mergeCell ref="C21:Q21"/>
    <mergeCell ref="C22:J22"/>
    <mergeCell ref="K22:L22"/>
    <mergeCell ref="N22:O22"/>
    <mergeCell ref="P22:Q22"/>
    <mergeCell ref="A23:E23"/>
    <mergeCell ref="F23:J23"/>
    <mergeCell ref="K23:Q23"/>
    <mergeCell ref="A24:Q24"/>
    <mergeCell ref="A4:A10"/>
    <mergeCell ref="A12:A16"/>
    <mergeCell ref="A18:A19"/>
    <mergeCell ref="B4:B10"/>
    <mergeCell ref="B12:B16"/>
    <mergeCell ref="B18:B19"/>
  </mergeCells>
  <dataValidations count="30">
    <dataValidation allowBlank="1" showInputMessage="1" showErrorMessage="1" prompt="请填入课程准确名称，与正方教务系统或研究生学院备案一致" sqref="C3"/>
    <dataValidation allowBlank="1" showInputMessage="1" showErrorMessage="1" prompt="绿色列为必填项" sqref="D3"/>
    <dataValidation allowBlank="1" showInputMessage="1" showErrorMessage="1" prompt="1.按课程学时数由多到少排序&#10;2.多人授课时只需填入本人授课学时&#10;3.外校选用我校课程只填报10％学时&#10;" sqref="E3"/>
    <dataValidation allowBlank="1" showInputMessage="1" showErrorMessage="1" prompt="下拉菜单选择" sqref="F3 F11"/>
    <dataValidation allowBlank="1" showInputMessage="1" showErrorMessage="1" prompt="通识选修课、研究生选修课选择无合班" sqref="H3"/>
    <dataValidation allowBlank="1" showInputMessage="1" showErrorMessage="1" prompt="1.第一门理论课无课程门数加系数&#10;2.第二门理论课0.1&#10;3.第三及之后门数理论课0.2" sqref="J3"/>
    <dataValidation allowBlank="1" showInputMessage="1" showErrorMessage="1" prompt="通识选修课填报该列" sqref="K3"/>
    <dataValidation allowBlank="1" showInputMessage="1" showErrorMessage="1" prompt="请通过下拉菜单选择&#10;" sqref="M3"/>
    <dataValidation allowBlank="1" showInputMessage="1" showErrorMessage="1" prompt="该列为选填项" sqref="P3 P11"/>
    <dataValidation type="list" allowBlank="1" showInputMessage="1" showErrorMessage="1" sqref="H4">
      <formula1>课程类别及各类合班系数!$F$3:$F$7</formula1>
    </dataValidation>
    <dataValidation type="list" allowBlank="1" showInputMessage="1" showErrorMessage="1" sqref="K4">
      <formula1>课程类别及各类合班系数!$F$13:$F$31</formula1>
    </dataValidation>
    <dataValidation allowBlank="1" showInputMessage="1" showErrorMessage="1" prompt="同一门实验课只写一行" sqref="C11"/>
    <dataValidation allowBlank="1" showInputMessage="1" showErrorMessage="1" prompt="同一门实验课写为一行，所有班级写在一起" sqref="D11"/>
    <dataValidation allowBlank="1" showInputMessage="1" showErrorMessage="1" sqref="J11:O11 Q11"/>
    <dataValidation allowBlank="1" showInputMessage="1" showErrorMessage="1" prompt="课程设计，若计划为周数，每周按20学时计" sqref="I17"/>
    <dataValidation allowBlank="1" showInputMessage="1" showErrorMessage="1" prompt="1.若独立指导填1&#10;2.若与其他教师共同指导填教师数，例如共2个老师指导，填2" sqref="K17:L17"/>
    <dataValidation allowBlank="1" showInputMessage="1" showErrorMessage="1" prompt="海上实习一周7天，其它实习一周5天，每周加1天准备天数，最多加3天准备天数" sqref="J20"/>
    <dataValidation allowBlank="1" showInputMessage="1" showErrorMessage="1" prompt="实习工作总计：按照每个班两个老师的合计工作量计算" sqref="K20:L20"/>
    <dataValidation allowBlank="1" showInputMessage="1" showErrorMessage="1" prompt="若实习与其他老师平分，直接写本人工作量小计" sqref="M20:N20"/>
    <dataValidation type="list" allowBlank="1" showInputMessage="1" showErrorMessage="1" sqref="G21:H21">
      <formula1>实习实践竞赛等!$D$2:$D$5</formula1>
    </dataValidation>
    <dataValidation type="list" allowBlank="1" showInputMessage="1" showErrorMessage="1" sqref="F4:F10">
      <formula1>课程类别及各类合班系数!$B$3:$B$18</formula1>
    </dataValidation>
    <dataValidation type="list" allowBlank="1" showInputMessage="1" showErrorMessage="1" sqref="F12:F16">
      <formula1>课程类别及各类合班系数!$N$3:$N$17</formula1>
    </dataValidation>
    <dataValidation type="list" allowBlank="1" showInputMessage="1" showErrorMessage="1" sqref="H5:H10">
      <formula1>课程类别及各类合班系数!$F$3:$F$10</formula1>
    </dataValidation>
    <dataValidation allowBlank="1" showInputMessage="1" showErrorMessage="1" prompt="实验课填写班数或分组数" sqref="H11:H16"/>
    <dataValidation type="list" allowBlank="1" showInputMessage="1" showErrorMessage="1" sqref="J4:J10">
      <formula1>课程类别及各类合班系数!$S$3:$S$5</formula1>
    </dataValidation>
    <dataValidation allowBlank="1" showInputMessage="1" showErrorMessage="1" errorTitle="输入限制" error="只能输入0.1或0.2" sqref="J12:J16"/>
    <dataValidation type="list" allowBlank="1" showInputMessage="1" showErrorMessage="1" sqref="K5:K10">
      <formula1>课程类别及各类合班系数!$F$13:$F$30</formula1>
    </dataValidation>
    <dataValidation type="list" allowBlank="1" showInputMessage="1" showErrorMessage="1" sqref="M4:M10">
      <formula1>课程类别及各类合班系数!$J$3:$J$4</formula1>
    </dataValidation>
    <dataValidation allowBlank="1" showInputMessage="1" showErrorMessage="1" sqref="O4:O10" errorStyle="warning"/>
    <dataValidation allowBlank="1" showInputMessage="1" showErrorMessage="1" prompt="请不要改动公式&#10;请仔细核查本行数据填报是否正确" sqref="O12:O16" errorStyle="warning"/>
  </dataValidation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workbookViewId="0">
      <selection activeCell="A1" sqref="A1:C1"/>
    </sheetView>
  </sheetViews>
  <sheetFormatPr defaultColWidth="9" defaultRowHeight="14.25"/>
  <cols>
    <col min="1" max="1" width="4.75" style="12" customWidth="1"/>
    <col min="2" max="2" width="32.875" style="11" customWidth="1"/>
    <col min="3" max="3" width="8" style="11" customWidth="1"/>
    <col min="4" max="5" width="9" style="11"/>
    <col min="6" max="6" width="10.375" style="11" customWidth="1"/>
    <col min="7" max="13" width="9" style="11"/>
    <col min="14" max="14" width="18.25" style="11" customWidth="1"/>
    <col min="15" max="15" width="9" style="11"/>
    <col min="16" max="16" width="14.375" style="11" customWidth="1"/>
    <col min="17" max="18" width="9" style="11"/>
    <col min="19" max="19" width="11.25" style="11" customWidth="1"/>
    <col min="20" max="253" width="9" style="11"/>
  </cols>
  <sheetData>
    <row r="1" ht="21" customHeight="1" spans="1:19">
      <c r="A1" s="13" t="s">
        <v>22</v>
      </c>
      <c r="B1" s="13"/>
      <c r="C1" s="13"/>
      <c r="D1" s="14"/>
      <c r="E1" s="13" t="s">
        <v>48</v>
      </c>
      <c r="F1" s="13"/>
      <c r="G1" s="13"/>
      <c r="H1" s="14"/>
      <c r="I1" s="13" t="s">
        <v>49</v>
      </c>
      <c r="J1" s="13"/>
      <c r="K1" s="13"/>
      <c r="L1" s="14"/>
      <c r="M1" s="13" t="s">
        <v>30</v>
      </c>
      <c r="N1" s="13"/>
      <c r="O1" s="13"/>
      <c r="P1" s="13"/>
      <c r="Q1" s="14"/>
      <c r="R1" s="13" t="s">
        <v>50</v>
      </c>
      <c r="S1" s="13"/>
    </row>
    <row r="2" s="11" customFormat="1" ht="12" spans="1:19">
      <c r="A2" s="15" t="s">
        <v>23</v>
      </c>
      <c r="B2" s="15" t="s">
        <v>26</v>
      </c>
      <c r="C2" s="15" t="s">
        <v>27</v>
      </c>
      <c r="E2" s="2" t="s">
        <v>23</v>
      </c>
      <c r="F2" s="2" t="s">
        <v>51</v>
      </c>
      <c r="G2" s="2" t="s">
        <v>52</v>
      </c>
      <c r="I2" s="2" t="s">
        <v>23</v>
      </c>
      <c r="J2" s="2" t="s">
        <v>51</v>
      </c>
      <c r="K2" s="2" t="s">
        <v>52</v>
      </c>
      <c r="L2" s="21"/>
      <c r="M2" s="15" t="s">
        <v>23</v>
      </c>
      <c r="N2" s="15" t="s">
        <v>26</v>
      </c>
      <c r="O2" s="15" t="s">
        <v>27</v>
      </c>
      <c r="P2" s="17" t="s">
        <v>29</v>
      </c>
      <c r="R2" s="16" t="s">
        <v>23</v>
      </c>
      <c r="S2" s="16" t="s">
        <v>53</v>
      </c>
    </row>
    <row r="3" s="11" customFormat="1" ht="12" spans="1:19">
      <c r="A3" s="16">
        <v>1</v>
      </c>
      <c r="B3" s="16" t="s">
        <v>54</v>
      </c>
      <c r="C3" s="16">
        <v>1.1</v>
      </c>
      <c r="E3" s="2">
        <v>1</v>
      </c>
      <c r="F3" s="16" t="s">
        <v>55</v>
      </c>
      <c r="G3" s="16">
        <v>0</v>
      </c>
      <c r="I3" s="17">
        <v>1</v>
      </c>
      <c r="J3" s="17" t="s">
        <v>56</v>
      </c>
      <c r="K3" s="17">
        <v>0.9</v>
      </c>
      <c r="L3" s="12"/>
      <c r="M3" s="17">
        <v>1</v>
      </c>
      <c r="N3" s="16" t="s">
        <v>57</v>
      </c>
      <c r="O3" s="16">
        <v>0.8</v>
      </c>
      <c r="P3" s="17">
        <v>0.7</v>
      </c>
      <c r="R3" s="16" t="s">
        <v>58</v>
      </c>
      <c r="S3" s="16">
        <v>0</v>
      </c>
    </row>
    <row r="4" s="11" customFormat="1" ht="12" spans="1:19">
      <c r="A4" s="16">
        <v>2</v>
      </c>
      <c r="B4" s="16" t="s">
        <v>59</v>
      </c>
      <c r="C4" s="16">
        <v>1</v>
      </c>
      <c r="E4" s="2">
        <v>2</v>
      </c>
      <c r="F4" s="2" t="s">
        <v>60</v>
      </c>
      <c r="G4" s="2">
        <v>0.3</v>
      </c>
      <c r="I4" s="17">
        <v>2</v>
      </c>
      <c r="J4" s="17" t="s">
        <v>61</v>
      </c>
      <c r="K4" s="17">
        <v>1</v>
      </c>
      <c r="L4" s="12"/>
      <c r="M4" s="17">
        <v>2</v>
      </c>
      <c r="N4" s="16" t="s">
        <v>62</v>
      </c>
      <c r="O4" s="16">
        <v>1.2</v>
      </c>
      <c r="P4" s="17">
        <v>1</v>
      </c>
      <c r="R4" s="16" t="s">
        <v>63</v>
      </c>
      <c r="S4" s="16">
        <v>0.1</v>
      </c>
    </row>
    <row r="5" s="11" customFormat="1" ht="12" spans="1:19">
      <c r="A5" s="16">
        <v>3</v>
      </c>
      <c r="B5" s="17" t="s">
        <v>64</v>
      </c>
      <c r="C5" s="17">
        <v>1</v>
      </c>
      <c r="E5" s="2">
        <v>3</v>
      </c>
      <c r="F5" s="2" t="s">
        <v>65</v>
      </c>
      <c r="G5" s="2">
        <v>0.7</v>
      </c>
      <c r="M5" s="17">
        <v>3</v>
      </c>
      <c r="N5" s="16" t="s">
        <v>66</v>
      </c>
      <c r="O5" s="16">
        <v>1</v>
      </c>
      <c r="P5" s="17">
        <v>0.9</v>
      </c>
      <c r="R5" s="16" t="s">
        <v>67</v>
      </c>
      <c r="S5" s="16">
        <v>0.2</v>
      </c>
    </row>
    <row r="6" s="11" customFormat="1" ht="12" spans="1:16">
      <c r="A6" s="16">
        <v>4</v>
      </c>
      <c r="B6" s="17" t="s">
        <v>68</v>
      </c>
      <c r="C6" s="17">
        <v>1</v>
      </c>
      <c r="E6" s="2">
        <v>4</v>
      </c>
      <c r="F6" s="2" t="s">
        <v>69</v>
      </c>
      <c r="G6" s="2">
        <v>0.9</v>
      </c>
      <c r="M6" s="17">
        <v>4</v>
      </c>
      <c r="N6" s="16" t="s">
        <v>70</v>
      </c>
      <c r="O6" s="16">
        <v>1.4</v>
      </c>
      <c r="P6" s="17">
        <v>1.2</v>
      </c>
    </row>
    <row r="7" s="11" customFormat="1" ht="12" spans="1:16">
      <c r="A7" s="16">
        <v>5</v>
      </c>
      <c r="B7" s="17" t="s">
        <v>71</v>
      </c>
      <c r="C7" s="17">
        <v>1</v>
      </c>
      <c r="E7" s="2">
        <v>5</v>
      </c>
      <c r="F7" s="2" t="s">
        <v>72</v>
      </c>
      <c r="G7" s="2">
        <v>1.1</v>
      </c>
      <c r="M7" s="17">
        <v>5</v>
      </c>
      <c r="N7" s="16" t="s">
        <v>73</v>
      </c>
      <c r="O7" s="16">
        <v>1</v>
      </c>
      <c r="P7" s="17">
        <v>0.9</v>
      </c>
    </row>
    <row r="8" s="11" customFormat="1" ht="12" spans="1:16">
      <c r="A8" s="16">
        <v>6</v>
      </c>
      <c r="B8" s="17" t="s">
        <v>74</v>
      </c>
      <c r="C8" s="17">
        <v>1</v>
      </c>
      <c r="E8" s="2"/>
      <c r="F8" s="2"/>
      <c r="G8" s="2"/>
      <c r="M8" s="17">
        <v>6</v>
      </c>
      <c r="N8" s="16" t="s">
        <v>75</v>
      </c>
      <c r="O8" s="16">
        <v>1</v>
      </c>
      <c r="P8" s="17">
        <v>0.8</v>
      </c>
    </row>
    <row r="9" s="11" customFormat="1" ht="12" spans="1:16">
      <c r="A9" s="16">
        <v>7</v>
      </c>
      <c r="B9" s="17" t="s">
        <v>76</v>
      </c>
      <c r="C9" s="17">
        <v>1.1</v>
      </c>
      <c r="E9" s="2"/>
      <c r="F9" s="2"/>
      <c r="G9" s="2"/>
      <c r="M9" s="17">
        <v>7</v>
      </c>
      <c r="N9" s="16" t="s">
        <v>77</v>
      </c>
      <c r="O9" s="16">
        <v>1.2</v>
      </c>
      <c r="P9" s="17">
        <v>1</v>
      </c>
    </row>
    <row r="10" s="11" customFormat="1" ht="12" spans="1:16">
      <c r="A10" s="16">
        <v>8</v>
      </c>
      <c r="B10" s="17" t="s">
        <v>78</v>
      </c>
      <c r="C10" s="17">
        <v>1.1</v>
      </c>
      <c r="E10" s="2"/>
      <c r="F10" s="16"/>
      <c r="G10" s="16"/>
      <c r="M10" s="17">
        <v>8</v>
      </c>
      <c r="N10" s="16" t="s">
        <v>79</v>
      </c>
      <c r="O10" s="16">
        <v>1</v>
      </c>
      <c r="P10" s="17">
        <v>0.9</v>
      </c>
    </row>
    <row r="11" s="11" customFormat="1" ht="12" spans="1:16">
      <c r="A11" s="16">
        <v>9</v>
      </c>
      <c r="B11" s="18" t="s">
        <v>80</v>
      </c>
      <c r="C11" s="17">
        <v>1.1</v>
      </c>
      <c r="M11" s="17">
        <v>9</v>
      </c>
      <c r="N11" s="16" t="s">
        <v>81</v>
      </c>
      <c r="O11" s="16">
        <v>1.4</v>
      </c>
      <c r="P11" s="17">
        <v>1.2</v>
      </c>
    </row>
    <row r="12" s="11" customFormat="1" ht="12" spans="1:16">
      <c r="A12" s="16">
        <v>10</v>
      </c>
      <c r="B12" s="16" t="s">
        <v>82</v>
      </c>
      <c r="C12" s="16">
        <v>1.2</v>
      </c>
      <c r="E12" s="19" t="s">
        <v>83</v>
      </c>
      <c r="F12" s="19"/>
      <c r="G12" s="19"/>
      <c r="M12" s="17">
        <v>10</v>
      </c>
      <c r="N12" s="16" t="s">
        <v>84</v>
      </c>
      <c r="O12" s="16">
        <v>1</v>
      </c>
      <c r="P12" s="17">
        <v>0.9</v>
      </c>
    </row>
    <row r="13" s="11" customFormat="1" ht="12" spans="1:16">
      <c r="A13" s="16">
        <v>11</v>
      </c>
      <c r="B13" s="16" t="s">
        <v>85</v>
      </c>
      <c r="C13" s="16">
        <v>1.3</v>
      </c>
      <c r="E13" s="2">
        <v>9</v>
      </c>
      <c r="F13" s="17" t="s">
        <v>86</v>
      </c>
      <c r="G13" s="17">
        <v>0</v>
      </c>
      <c r="M13" s="17">
        <v>11</v>
      </c>
      <c r="N13" s="16" t="s">
        <v>87</v>
      </c>
      <c r="O13" s="16">
        <v>1.2</v>
      </c>
      <c r="P13" s="17">
        <v>1</v>
      </c>
    </row>
    <row r="14" s="11" customFormat="1" ht="12" spans="1:16">
      <c r="A14" s="16">
        <v>12</v>
      </c>
      <c r="B14" s="16" t="s">
        <v>88</v>
      </c>
      <c r="C14" s="16">
        <v>1.2</v>
      </c>
      <c r="E14" s="2">
        <v>10</v>
      </c>
      <c r="F14" s="16" t="s">
        <v>89</v>
      </c>
      <c r="G14" s="16">
        <v>0</v>
      </c>
      <c r="M14" s="17">
        <v>12</v>
      </c>
      <c r="N14" s="16" t="s">
        <v>90</v>
      </c>
      <c r="O14" s="16">
        <v>1.4</v>
      </c>
      <c r="P14" s="17">
        <v>1.2</v>
      </c>
    </row>
    <row r="15" s="11" customFormat="1" ht="12" spans="1:16">
      <c r="A15" s="16">
        <v>13</v>
      </c>
      <c r="B15" s="16" t="s">
        <v>91</v>
      </c>
      <c r="C15" s="16">
        <v>2.5</v>
      </c>
      <c r="E15" s="2">
        <v>11</v>
      </c>
      <c r="F15" s="16" t="s">
        <v>92</v>
      </c>
      <c r="G15" s="16">
        <v>0.1</v>
      </c>
      <c r="M15" s="17">
        <v>13</v>
      </c>
      <c r="N15" s="16" t="s">
        <v>93</v>
      </c>
      <c r="O15" s="16">
        <v>1.1</v>
      </c>
      <c r="P15" s="17">
        <v>0.9</v>
      </c>
    </row>
    <row r="16" s="11" customFormat="1" ht="12" spans="1:16">
      <c r="A16" s="16">
        <v>14</v>
      </c>
      <c r="B16" s="16" t="s">
        <v>94</v>
      </c>
      <c r="C16" s="16">
        <v>1.8</v>
      </c>
      <c r="E16" s="2">
        <v>12</v>
      </c>
      <c r="F16" s="16" t="s">
        <v>95</v>
      </c>
      <c r="G16" s="16">
        <v>0.2</v>
      </c>
      <c r="M16" s="17">
        <v>14</v>
      </c>
      <c r="N16" s="16" t="s">
        <v>96</v>
      </c>
      <c r="O16" s="16">
        <v>1.2</v>
      </c>
      <c r="P16" s="17">
        <v>1</v>
      </c>
    </row>
    <row r="17" s="11" customFormat="1" ht="12" spans="1:16">
      <c r="A17" s="16">
        <v>15</v>
      </c>
      <c r="B17" s="16" t="s">
        <v>97</v>
      </c>
      <c r="C17" s="16">
        <v>1.3</v>
      </c>
      <c r="E17" s="2">
        <v>13</v>
      </c>
      <c r="F17" s="16" t="s">
        <v>98</v>
      </c>
      <c r="G17" s="16">
        <v>0.3</v>
      </c>
      <c r="M17" s="17">
        <v>15</v>
      </c>
      <c r="N17" s="18" t="s">
        <v>99</v>
      </c>
      <c r="O17" s="18">
        <v>1</v>
      </c>
      <c r="P17" s="18">
        <v>0.9</v>
      </c>
    </row>
    <row r="18" s="11" customFormat="1" ht="12" spans="1:7">
      <c r="A18" s="16">
        <v>16</v>
      </c>
      <c r="B18" s="16" t="s">
        <v>100</v>
      </c>
      <c r="C18" s="16">
        <v>1.2</v>
      </c>
      <c r="E18" s="2">
        <v>14</v>
      </c>
      <c r="F18" s="16" t="s">
        <v>101</v>
      </c>
      <c r="G18" s="16">
        <v>0.4</v>
      </c>
    </row>
    <row r="19" s="11" customFormat="1" ht="12" spans="1:7">
      <c r="A19" s="12"/>
      <c r="E19" s="2">
        <v>15</v>
      </c>
      <c r="F19" s="16" t="s">
        <v>102</v>
      </c>
      <c r="G19" s="16">
        <v>0.5</v>
      </c>
    </row>
    <row r="20" s="11" customFormat="1" ht="12" spans="1:7">
      <c r="A20" s="12"/>
      <c r="E20" s="2">
        <v>16</v>
      </c>
      <c r="F20" s="16" t="s">
        <v>103</v>
      </c>
      <c r="G20" s="16">
        <v>0.6</v>
      </c>
    </row>
    <row r="21" s="11" customFormat="1" ht="12" spans="1:7">
      <c r="A21" s="12"/>
      <c r="E21" s="2">
        <v>17</v>
      </c>
      <c r="F21" s="16" t="s">
        <v>104</v>
      </c>
      <c r="G21" s="16">
        <v>0.7</v>
      </c>
    </row>
    <row r="22" s="11" customFormat="1" ht="12" spans="1:7">
      <c r="A22" s="12"/>
      <c r="E22" s="2">
        <v>18</v>
      </c>
      <c r="F22" s="16" t="s">
        <v>105</v>
      </c>
      <c r="G22" s="16">
        <v>0.8</v>
      </c>
    </row>
    <row r="23" s="11" customFormat="1" ht="12" spans="1:7">
      <c r="A23" s="12"/>
      <c r="E23" s="2">
        <v>19</v>
      </c>
      <c r="F23" s="16" t="s">
        <v>106</v>
      </c>
      <c r="G23" s="16">
        <v>0.9</v>
      </c>
    </row>
    <row r="24" s="11" customFormat="1" ht="12" spans="1:7">
      <c r="A24" s="12"/>
      <c r="E24" s="2">
        <v>20</v>
      </c>
      <c r="F24" s="16" t="s">
        <v>107</v>
      </c>
      <c r="G24" s="20">
        <v>1</v>
      </c>
    </row>
    <row r="25" s="11" customFormat="1" ht="12" spans="1:7">
      <c r="A25" s="12"/>
      <c r="E25" s="2">
        <v>21</v>
      </c>
      <c r="F25" s="16" t="s">
        <v>108</v>
      </c>
      <c r="G25" s="16">
        <v>1.1</v>
      </c>
    </row>
    <row r="26" s="11" customFormat="1" ht="12" spans="1:7">
      <c r="A26" s="12"/>
      <c r="E26" s="2">
        <v>22</v>
      </c>
      <c r="F26" s="16" t="s">
        <v>109</v>
      </c>
      <c r="G26" s="16">
        <v>1.2</v>
      </c>
    </row>
    <row r="27" spans="5:7">
      <c r="E27" s="2">
        <v>23</v>
      </c>
      <c r="F27" s="16" t="s">
        <v>110</v>
      </c>
      <c r="G27" s="16">
        <v>1.3</v>
      </c>
    </row>
    <row r="28" spans="5:7">
      <c r="E28" s="2">
        <v>24</v>
      </c>
      <c r="F28" s="16" t="s">
        <v>111</v>
      </c>
      <c r="G28" s="16">
        <v>1.4</v>
      </c>
    </row>
    <row r="29" spans="5:7">
      <c r="E29" s="2">
        <v>25</v>
      </c>
      <c r="F29" s="16" t="s">
        <v>112</v>
      </c>
      <c r="G29" s="16">
        <v>1.5</v>
      </c>
    </row>
    <row r="30" spans="5:7">
      <c r="E30" s="2">
        <v>26</v>
      </c>
      <c r="F30" s="16" t="s">
        <v>113</v>
      </c>
      <c r="G30" s="16">
        <v>1.6</v>
      </c>
    </row>
    <row r="31" spans="5:7">
      <c r="E31" s="2">
        <v>27</v>
      </c>
      <c r="F31" s="16" t="s">
        <v>114</v>
      </c>
      <c r="G31" s="16">
        <v>1.7</v>
      </c>
    </row>
  </sheetData>
  <mergeCells count="6">
    <mergeCell ref="A1:C1"/>
    <mergeCell ref="E1:G1"/>
    <mergeCell ref="I1:K1"/>
    <mergeCell ref="M1:P1"/>
    <mergeCell ref="R1:S1"/>
    <mergeCell ref="E12:G1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G3" sqref="G3"/>
    </sheetView>
  </sheetViews>
  <sheetFormatPr defaultColWidth="9" defaultRowHeight="14.25"/>
  <cols>
    <col min="1" max="1" width="6.83333333333333" style="1" customWidth="1"/>
    <col min="2" max="2" width="21.25" style="1" customWidth="1"/>
    <col min="3" max="3" width="3.58333333333333" customWidth="1"/>
    <col min="6" max="6" width="3.25" customWidth="1"/>
    <col min="7" max="7" width="27.5" customWidth="1"/>
    <col min="9" max="9" width="3.25" customWidth="1"/>
    <col min="12" max="12" width="3.58333333333333" customWidth="1"/>
    <col min="15" max="15" width="5.58333333333333" customWidth="1"/>
    <col min="20" max="20" width="7.75" customWidth="1"/>
    <col min="21" max="21" width="4.5" customWidth="1"/>
    <col min="24" max="24" width="4.08333333333333" customWidth="1"/>
    <col min="25" max="25" width="11.5833333333333" customWidth="1"/>
  </cols>
  <sheetData>
    <row r="1" ht="24" spans="1:26">
      <c r="A1" s="2" t="s">
        <v>23</v>
      </c>
      <c r="B1" s="2" t="s">
        <v>51</v>
      </c>
      <c r="D1" s="2" t="s">
        <v>51</v>
      </c>
      <c r="E1" s="2" t="s">
        <v>115</v>
      </c>
      <c r="G1" s="3" t="s">
        <v>116</v>
      </c>
      <c r="H1" s="4">
        <v>25</v>
      </c>
      <c r="J1" s="3" t="s">
        <v>117</v>
      </c>
      <c r="K1" s="3" t="s">
        <v>115</v>
      </c>
      <c r="M1" s="6" t="s">
        <v>118</v>
      </c>
      <c r="N1" s="6" t="s">
        <v>115</v>
      </c>
      <c r="P1" s="7" t="s">
        <v>119</v>
      </c>
      <c r="Q1" s="7" t="s">
        <v>115</v>
      </c>
      <c r="S1" s="7" t="s">
        <v>120</v>
      </c>
      <c r="T1" s="7" t="s">
        <v>115</v>
      </c>
      <c r="V1" s="7" t="s">
        <v>121</v>
      </c>
      <c r="W1" s="7" t="s">
        <v>115</v>
      </c>
      <c r="Y1" s="7" t="s">
        <v>122</v>
      </c>
      <c r="Z1" s="7" t="s">
        <v>115</v>
      </c>
    </row>
    <row r="2" ht="24" spans="1:26">
      <c r="A2" s="2">
        <v>1</v>
      </c>
      <c r="B2" s="2" t="s">
        <v>123</v>
      </c>
      <c r="D2" s="2" t="s">
        <v>124</v>
      </c>
      <c r="E2" s="2">
        <v>2.2</v>
      </c>
      <c r="G2" s="3" t="s">
        <v>125</v>
      </c>
      <c r="H2" s="4">
        <v>60</v>
      </c>
      <c r="J2" s="3" t="s">
        <v>126</v>
      </c>
      <c r="K2" s="3">
        <v>1</v>
      </c>
      <c r="M2" s="6" t="s">
        <v>127</v>
      </c>
      <c r="N2" s="6">
        <v>2</v>
      </c>
      <c r="P2" s="7" t="s">
        <v>128</v>
      </c>
      <c r="Q2" s="7">
        <v>1</v>
      </c>
      <c r="S2" s="7" t="s">
        <v>129</v>
      </c>
      <c r="T2" s="10">
        <v>1</v>
      </c>
      <c r="V2" s="7" t="s">
        <v>130</v>
      </c>
      <c r="W2" s="7">
        <v>0.8</v>
      </c>
      <c r="Y2" s="7" t="s">
        <v>131</v>
      </c>
      <c r="Z2" s="7">
        <v>0</v>
      </c>
    </row>
    <row r="3" ht="24" spans="1:26">
      <c r="A3" s="2">
        <v>2</v>
      </c>
      <c r="B3" s="5" t="s">
        <v>39</v>
      </c>
      <c r="D3" s="2" t="s">
        <v>132</v>
      </c>
      <c r="E3" s="2">
        <v>2</v>
      </c>
      <c r="G3" s="3" t="s">
        <v>133</v>
      </c>
      <c r="H3" s="4">
        <v>45</v>
      </c>
      <c r="J3" s="3" t="s">
        <v>134</v>
      </c>
      <c r="K3" s="3">
        <v>1.5</v>
      </c>
      <c r="M3" s="6" t="s">
        <v>135</v>
      </c>
      <c r="N3" s="6">
        <v>1.5</v>
      </c>
      <c r="P3" s="7" t="s">
        <v>136</v>
      </c>
      <c r="Q3" s="7">
        <v>1.2</v>
      </c>
      <c r="S3" s="7" t="s">
        <v>137</v>
      </c>
      <c r="T3" s="10">
        <v>1.2</v>
      </c>
      <c r="V3" s="7" t="s">
        <v>134</v>
      </c>
      <c r="W3" s="7">
        <v>1</v>
      </c>
      <c r="Y3" s="7" t="s">
        <v>138</v>
      </c>
      <c r="Z3" s="7">
        <v>0</v>
      </c>
    </row>
    <row r="4" ht="24" spans="1:26">
      <c r="A4" s="2">
        <v>3</v>
      </c>
      <c r="B4" s="5" t="s">
        <v>139</v>
      </c>
      <c r="D4" s="2" t="s">
        <v>140</v>
      </c>
      <c r="E4" s="2">
        <v>1.8</v>
      </c>
      <c r="G4" s="3" t="s">
        <v>141</v>
      </c>
      <c r="H4" s="4">
        <v>15</v>
      </c>
      <c r="J4" s="3" t="s">
        <v>142</v>
      </c>
      <c r="K4" s="3">
        <v>2</v>
      </c>
      <c r="M4" s="6" t="s">
        <v>143</v>
      </c>
      <c r="N4" s="6">
        <v>1</v>
      </c>
      <c r="P4" s="7" t="s">
        <v>144</v>
      </c>
      <c r="Q4" s="7">
        <v>1.4</v>
      </c>
      <c r="S4" s="7" t="s">
        <v>145</v>
      </c>
      <c r="T4" s="10">
        <v>1.3</v>
      </c>
      <c r="V4" s="7" t="s">
        <v>142</v>
      </c>
      <c r="W4" s="7">
        <v>1.2</v>
      </c>
      <c r="Y4" s="7" t="s">
        <v>146</v>
      </c>
      <c r="Z4" s="7">
        <v>0.4</v>
      </c>
    </row>
    <row r="5" ht="24" spans="1:26">
      <c r="A5" s="2">
        <v>4</v>
      </c>
      <c r="B5" s="5" t="s">
        <v>147</v>
      </c>
      <c r="D5" s="2" t="s">
        <v>148</v>
      </c>
      <c r="E5" s="2">
        <v>1.5</v>
      </c>
      <c r="G5" s="3" t="s">
        <v>149</v>
      </c>
      <c r="H5" s="4">
        <v>20</v>
      </c>
      <c r="P5" s="7" t="s">
        <v>150</v>
      </c>
      <c r="Q5" s="7">
        <v>1.6</v>
      </c>
      <c r="Y5" s="7" t="s">
        <v>151</v>
      </c>
      <c r="Z5" s="7">
        <v>0.4</v>
      </c>
    </row>
    <row r="6" ht="24" spans="1:26">
      <c r="A6" s="2">
        <v>5</v>
      </c>
      <c r="B6" s="5" t="s">
        <v>152</v>
      </c>
      <c r="P6" s="7" t="s">
        <v>153</v>
      </c>
      <c r="Q6" s="7">
        <v>1.8</v>
      </c>
      <c r="Y6" s="7" t="s">
        <v>154</v>
      </c>
      <c r="Z6" s="7">
        <v>0.6</v>
      </c>
    </row>
    <row r="7" spans="1:26">
      <c r="A7" s="2">
        <v>6</v>
      </c>
      <c r="B7" s="2" t="s">
        <v>155</v>
      </c>
      <c r="Y7" s="7" t="s">
        <v>156</v>
      </c>
      <c r="Z7" s="7">
        <v>0.6</v>
      </c>
    </row>
    <row r="8" ht="24" spans="1:26">
      <c r="A8" s="2">
        <v>7</v>
      </c>
      <c r="B8" s="2" t="s">
        <v>157</v>
      </c>
      <c r="Y8" s="7" t="s">
        <v>158</v>
      </c>
      <c r="Z8" s="7">
        <v>0.8</v>
      </c>
    </row>
    <row r="9" spans="25:26">
      <c r="Y9" s="7" t="s">
        <v>159</v>
      </c>
      <c r="Z9" s="7">
        <v>0.8</v>
      </c>
    </row>
    <row r="10" spans="25:26">
      <c r="Y10" s="7" t="s">
        <v>160</v>
      </c>
      <c r="Z10" s="7">
        <v>1</v>
      </c>
    </row>
    <row r="11" ht="24" spans="25:26">
      <c r="Y11" s="7" t="s">
        <v>161</v>
      </c>
      <c r="Z11" s="7">
        <v>1</v>
      </c>
    </row>
    <row r="12" ht="24" spans="25:26">
      <c r="Y12" s="7" t="s">
        <v>162</v>
      </c>
      <c r="Z12" s="7">
        <v>1.2</v>
      </c>
    </row>
    <row r="13" spans="11:11">
      <c r="K13" s="8"/>
    </row>
    <row r="14" spans="11:11">
      <c r="K14" s="8"/>
    </row>
    <row r="15" spans="11:11">
      <c r="K15" s="8"/>
    </row>
    <row r="16" spans="11:11">
      <c r="K16" s="8"/>
    </row>
    <row r="17" spans="14:16">
      <c r="N17" s="9"/>
      <c r="P17" s="8"/>
    </row>
    <row r="18" spans="14:16">
      <c r="N18" s="8"/>
      <c r="P18" s="8"/>
    </row>
    <row r="19" spans="14:16">
      <c r="N19" s="8"/>
      <c r="P19" s="8"/>
    </row>
    <row r="20" spans="11:16">
      <c r="K20" s="8"/>
      <c r="N20" s="8"/>
      <c r="P20" s="8"/>
    </row>
    <row r="21" spans="11:16">
      <c r="K21" s="8"/>
      <c r="P21" s="8"/>
    </row>
    <row r="22" spans="11:16">
      <c r="K22" s="8"/>
      <c r="P22" s="8"/>
    </row>
    <row r="23" spans="11:16">
      <c r="K23" s="8"/>
      <c r="P23" s="8"/>
    </row>
    <row r="24" spans="11:16">
      <c r="K24" s="8"/>
      <c r="P24" s="8"/>
    </row>
    <row r="25" spans="11:16">
      <c r="K25" s="8"/>
      <c r="P25" s="8"/>
    </row>
    <row r="26" spans="11:16">
      <c r="K26" s="8"/>
      <c r="P26" s="8"/>
    </row>
    <row r="27" spans="11:16">
      <c r="K27" s="8"/>
      <c r="P27" s="8"/>
    </row>
    <row r="28" spans="11:16">
      <c r="K28" s="8"/>
      <c r="P28" s="8"/>
    </row>
    <row r="29" spans="11:16">
      <c r="K29" s="8"/>
      <c r="P29" s="8"/>
    </row>
    <row r="30" spans="11:16">
      <c r="K30" s="8"/>
      <c r="P30" s="8"/>
    </row>
    <row r="31" spans="11:16">
      <c r="K31" s="8"/>
      <c r="P31" s="8"/>
    </row>
    <row r="32" spans="16:16">
      <c r="P32" s="8"/>
    </row>
    <row r="33" spans="16:16">
      <c r="P33" s="8"/>
    </row>
    <row r="34" spans="16:16">
      <c r="P34" s="8"/>
    </row>
    <row r="35" spans="16:16">
      <c r="P35" s="8"/>
    </row>
    <row r="36" spans="16:16">
      <c r="P36" s="8"/>
    </row>
    <row r="37" spans="16:16">
      <c r="P37" s="8"/>
    </row>
    <row r="38" spans="16:16">
      <c r="P38" s="8"/>
    </row>
    <row r="39" spans="16:16">
      <c r="P39" s="8"/>
    </row>
    <row r="40" spans="16:16">
      <c r="P40" s="8"/>
    </row>
    <row r="41" spans="16:16">
      <c r="P41" s="8"/>
    </row>
    <row r="42" spans="16:16">
      <c r="P42" s="8"/>
    </row>
    <row r="43" spans="16:16">
      <c r="P43" s="8"/>
    </row>
    <row r="44" spans="16:16">
      <c r="P44" s="8"/>
    </row>
    <row r="45" spans="16:16">
      <c r="P45" s="8"/>
    </row>
    <row r="46" spans="16:16">
      <c r="P46" s="8"/>
    </row>
    <row r="47" spans="16:16">
      <c r="P47" s="8"/>
    </row>
    <row r="48" spans="16:16">
      <c r="P48" s="8"/>
    </row>
    <row r="49" spans="16:16">
      <c r="P49" s="8"/>
    </row>
    <row r="50" spans="16:16">
      <c r="P50" s="8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课程类别及各类合班系数</vt:lpstr>
      <vt:lpstr>实习实践竞赛等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曲学智</cp:lastModifiedBy>
  <dcterms:created xsi:type="dcterms:W3CDTF">2016-12-02T08:54:00Z</dcterms:created>
  <dcterms:modified xsi:type="dcterms:W3CDTF">2025-01-15T09:39:14Z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501B5A490BF94C44A49FEDF93D867D6E_13</vt:lpwstr>
  </property>
</Properties>
</file>